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NTA_2025_26\Esercitazione 2 ciclo frigo\Esercitazione 1 ciclo frigo base\"/>
    </mc:Choice>
  </mc:AlternateContent>
  <xr:revisionPtr revIDLastSave="0" documentId="13_ncr:1_{E5C07C5D-A537-4567-85C6-07EC70851742}" xr6:coauthVersionLast="47" xr6:coauthVersionMax="47" xr10:uidLastSave="{00000000-0000-0000-0000-000000000000}"/>
  <bookViews>
    <workbookView xWindow="-26760" yWindow="1035" windowWidth="24870" windowHeight="11295" xr2:uid="{00000000-000D-0000-FFFF-FFFF00000000}"/>
  </bookViews>
  <sheets>
    <sheet name="Foglio1" sheetId="1" r:id="rId1"/>
    <sheet name="DATI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C25" i="1"/>
  <c r="C24" i="1"/>
  <c r="C23" i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B2" i="2"/>
  <c r="B4" i="2" s="1"/>
  <c r="B1" i="2"/>
  <c r="C16" i="1"/>
  <c r="D18" i="1"/>
  <c r="C11" i="1"/>
  <c r="C14" i="1"/>
  <c r="D10" i="1"/>
  <c r="C13" i="1" l="1"/>
  <c r="D13" i="1" s="1"/>
  <c r="D12" i="1"/>
  <c r="C12" i="1"/>
  <c r="E18" i="1" l="1"/>
  <c r="C20" i="1" s="1"/>
  <c r="D37" i="1"/>
  <c r="E36" i="1" s="1"/>
  <c r="D15" i="1"/>
  <c r="C30" i="1" s="1"/>
  <c r="C15" i="1"/>
  <c r="E33" i="1" l="1"/>
  <c r="E35" i="1"/>
  <c r="E34" i="1"/>
  <c r="E37" i="1" l="1"/>
</calcChain>
</file>

<file path=xl/sharedStrings.xml><?xml version="1.0" encoding="utf-8"?>
<sst xmlns="http://schemas.openxmlformats.org/spreadsheetml/2006/main" count="64" uniqueCount="60">
  <si>
    <t>t(°C)</t>
  </si>
  <si>
    <t>p(bar)</t>
  </si>
  <si>
    <t>h(kJ/kg)</t>
  </si>
  <si>
    <t>s(kJ/kg K)</t>
  </si>
  <si>
    <t>x</t>
  </si>
  <si>
    <t>Den kg/m3)</t>
  </si>
  <si>
    <t>Superheated</t>
  </si>
  <si>
    <t>COPF=</t>
  </si>
  <si>
    <t>COPF,max=</t>
  </si>
  <si>
    <t>mdot=</t>
  </si>
  <si>
    <t>qdot 2=</t>
  </si>
  <si>
    <t>Ldot=</t>
  </si>
  <si>
    <t>Qdot 1=</t>
  </si>
  <si>
    <t>eta ex=</t>
  </si>
  <si>
    <t>T0=</t>
  </si>
  <si>
    <t>T1=</t>
  </si>
  <si>
    <t>delta T=</t>
  </si>
  <si>
    <t>Tcella=</t>
  </si>
  <si>
    <t>kW</t>
  </si>
  <si>
    <t>kg/s</t>
  </si>
  <si>
    <t>eta ex tot=</t>
  </si>
  <si>
    <t>Sgen (kW/K)</t>
  </si>
  <si>
    <t>compressore 3-4</t>
  </si>
  <si>
    <t>condensatore 4-1</t>
  </si>
  <si>
    <t>valvola 1-2</t>
  </si>
  <si>
    <t>evaporatore 2-3</t>
  </si>
  <si>
    <t>%</t>
  </si>
  <si>
    <t>TOTALE</t>
  </si>
  <si>
    <t>Temperature</t>
  </si>
  <si>
    <t>Pressure</t>
  </si>
  <si>
    <t>Enthalpy</t>
  </si>
  <si>
    <t>Entropy</t>
  </si>
  <si>
    <t>Quality</t>
  </si>
  <si>
    <t>Density</t>
  </si>
  <si>
    <t>(°C)</t>
  </si>
  <si>
    <t>(bar)</t>
  </si>
  <si>
    <t>(kJ/kg)</t>
  </si>
  <si>
    <t>(kJ/kg-K)</t>
  </si>
  <si>
    <t>(kg/kg)</t>
  </si>
  <si>
    <t>(kg/m³)</t>
  </si>
  <si>
    <t>2iso</t>
  </si>
  <si>
    <t>°C</t>
  </si>
  <si>
    <t>K</t>
  </si>
  <si>
    <t>condensatore</t>
  </si>
  <si>
    <t>T3=</t>
  </si>
  <si>
    <t>evaporatore</t>
  </si>
  <si>
    <t>inclusi DT</t>
  </si>
  <si>
    <t>esterno max</t>
  </si>
  <si>
    <t>T2=</t>
  </si>
  <si>
    <t>ETA(II)=</t>
  </si>
  <si>
    <t>gruppo</t>
  </si>
  <si>
    <t>T0 (°C)</t>
  </si>
  <si>
    <t>Tcella (°C)</t>
  </si>
  <si>
    <t>Q2 (W)</t>
  </si>
  <si>
    <t>Condensatore Dt (K)</t>
  </si>
  <si>
    <t>evaporatore, Dt (K)</t>
  </si>
  <si>
    <t>(KA) (W/K) evaporatore</t>
  </si>
  <si>
    <t>(KA) (W/K) condensatore</t>
  </si>
  <si>
    <t>0 (Aula)</t>
  </si>
  <si>
    <t>csi (ETA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</si>
</sst>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justify" vertical="center" wrapText="1"/>
    </xf>
    <xf numFmtId="0" fontId="0" fillId="2" borderId="0" xfId="0" applyFill="1"/>
    <xf numFmtId="164" fontId="0" fillId="0" borderId="0" xfId="0" applyNumberFormat="1"/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5" xfId="0" applyBorder="1"/>
    <xf numFmtId="0" fontId="0" fillId="2" borderId="5" xfId="0" applyFill="1" applyBorder="1"/>
    <xf numFmtId="0" fontId="1" fillId="2" borderId="0" xfId="0" applyFont="1" applyFill="1" applyAlignment="1">
      <alignment horizontal="justify" vertical="center" wrapText="1"/>
    </xf>
    <xf numFmtId="0" fontId="0" fillId="0" borderId="0" xfId="0" applyBorder="1"/>
    <xf numFmtId="0" fontId="0" fillId="2" borderId="0" xfId="0" applyFill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perdite entropiche</a:t>
            </a:r>
          </a:p>
        </c:rich>
      </c:tx>
      <c:layout>
        <c:manualLayout>
          <c:xMode val="edge"/>
          <c:yMode val="edge"/>
          <c:x val="0.34315966754155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B-45B1-9C0D-BDF911D5C2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B-45B1-9C0D-BDF911D5C2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B-45B1-9C0D-BDF911D5C2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B-45B1-9C0D-BDF911D5C2A2}"/>
              </c:ext>
            </c:extLst>
          </c:dPt>
          <c:cat>
            <c:strRef>
              <c:f>Foglio1!$B$33:$B$36</c:f>
              <c:strCache>
                <c:ptCount val="4"/>
                <c:pt idx="0">
                  <c:v>compressore 3-4</c:v>
                </c:pt>
                <c:pt idx="1">
                  <c:v>condensatore 4-1</c:v>
                </c:pt>
                <c:pt idx="2">
                  <c:v>valvola 1-2</c:v>
                </c:pt>
                <c:pt idx="3">
                  <c:v>evaporatore 2-3</c:v>
                </c:pt>
              </c:strCache>
            </c:strRef>
          </c:cat>
          <c:val>
            <c:numRef>
              <c:f>Foglio1!$E$33:$E$36</c:f>
              <c:numCache>
                <c:formatCode>0.0</c:formatCode>
                <c:ptCount val="4"/>
                <c:pt idx="0">
                  <c:v>46.617954103365157</c:v>
                </c:pt>
                <c:pt idx="1">
                  <c:v>20.948094051803544</c:v>
                </c:pt>
                <c:pt idx="2">
                  <c:v>18.806559262212321</c:v>
                </c:pt>
                <c:pt idx="3">
                  <c:v>13.627392582618981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D-4DA1-AE3A-9F6A0F2A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655864</xdr:colOff>
      <xdr:row>19</xdr:row>
      <xdr:rowOff>176892</xdr:rowOff>
    </xdr:from>
    <xdr:to>
      <xdr:col>10</xdr:col>
      <xdr:colOff>43543</xdr:colOff>
      <xdr:row>29</xdr:row>
      <xdr:rowOff>103414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952C319-D9B7-422C-9A9D-C86B4958A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topLeftCell="A32" zoomScale="175" zoomScaleNormal="175" workbookViewId="0">
      <selection activeCell="D37" sqref="D37"/>
    </sheetView>
  </sheetViews>
  <sheetFormatPr defaultRowHeight="15" x14ac:dyDescent="0.25"/>
  <cols>
    <col min="1" max="1" width="16.42578125" customWidth="1"/>
    <col min="4" max="4" width="12" bestFit="1" customWidth="1"/>
  </cols>
  <sheetData>
    <row r="1" spans="1:16" ht="15.75" thickBot="1" x14ac:dyDescent="0.3"/>
    <row r="2" spans="1:16" ht="31.5" x14ac:dyDescent="0.25">
      <c r="B2" s="5"/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/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 ht="15.75" x14ac:dyDescent="0.25">
      <c r="B3" s="7">
        <v>1</v>
      </c>
      <c r="C3" s="9">
        <v>-18</v>
      </c>
      <c r="D3" s="8">
        <v>1.446</v>
      </c>
      <c r="E3" s="8">
        <v>387.79</v>
      </c>
      <c r="F3" s="8">
        <v>1.7396</v>
      </c>
      <c r="G3" s="9">
        <v>1</v>
      </c>
      <c r="H3" s="8">
        <v>7.3571</v>
      </c>
      <c r="I3" s="7"/>
      <c r="K3" t="s">
        <v>34</v>
      </c>
      <c r="L3" t="s">
        <v>35</v>
      </c>
      <c r="M3" t="s">
        <v>36</v>
      </c>
      <c r="N3" t="s">
        <v>37</v>
      </c>
      <c r="O3" t="s">
        <v>38</v>
      </c>
      <c r="P3" t="s">
        <v>39</v>
      </c>
    </row>
    <row r="4" spans="1:16" ht="15.75" x14ac:dyDescent="0.25">
      <c r="B4" s="7">
        <v>2</v>
      </c>
      <c r="C4" s="8">
        <v>55.790999999999997</v>
      </c>
      <c r="D4" s="9">
        <v>7.702</v>
      </c>
      <c r="E4" s="9">
        <v>441.22</v>
      </c>
      <c r="F4" s="8">
        <v>1.7981</v>
      </c>
      <c r="G4" s="8" t="s">
        <v>6</v>
      </c>
      <c r="H4" s="8">
        <v>32.576999999999998</v>
      </c>
      <c r="I4" s="7"/>
    </row>
    <row r="5" spans="1:16" ht="15.75" x14ac:dyDescent="0.25">
      <c r="B5" s="7">
        <v>3</v>
      </c>
      <c r="C5" s="9">
        <v>30</v>
      </c>
      <c r="D5" s="8">
        <v>7.702</v>
      </c>
      <c r="E5" s="8">
        <v>241.72</v>
      </c>
      <c r="F5" s="8">
        <v>1.1435</v>
      </c>
      <c r="G5" s="9">
        <v>0</v>
      </c>
      <c r="H5" s="8">
        <v>1187.5</v>
      </c>
      <c r="I5" s="7"/>
      <c r="K5">
        <v>-18</v>
      </c>
      <c r="L5">
        <v>1.446</v>
      </c>
      <c r="M5">
        <v>387.79</v>
      </c>
      <c r="N5">
        <v>1.7396</v>
      </c>
      <c r="O5">
        <v>1</v>
      </c>
      <c r="P5">
        <v>7.3571</v>
      </c>
    </row>
    <row r="6" spans="1:16" ht="15.75" x14ac:dyDescent="0.25">
      <c r="B6" s="7">
        <v>4</v>
      </c>
      <c r="C6" s="8">
        <v>-18</v>
      </c>
      <c r="D6" s="9">
        <v>1.446</v>
      </c>
      <c r="E6" s="9">
        <v>241.72</v>
      </c>
      <c r="F6" s="8">
        <v>1.1671</v>
      </c>
      <c r="G6" s="8">
        <v>0.30956</v>
      </c>
      <c r="H6" s="8">
        <v>23.481000000000002</v>
      </c>
      <c r="I6" s="7"/>
      <c r="K6">
        <v>55.790999999999997</v>
      </c>
      <c r="L6">
        <v>7.702</v>
      </c>
      <c r="M6">
        <v>441.22</v>
      </c>
      <c r="N6">
        <v>1.7981</v>
      </c>
      <c r="O6" t="s">
        <v>6</v>
      </c>
      <c r="P6">
        <v>32.576999999999998</v>
      </c>
    </row>
    <row r="7" spans="1:16" ht="15.75" x14ac:dyDescent="0.25">
      <c r="B7" s="7" t="s">
        <v>40</v>
      </c>
      <c r="C7" s="8">
        <v>37.354999999999997</v>
      </c>
      <c r="D7" s="9">
        <v>7.702</v>
      </c>
      <c r="E7" s="8">
        <v>422.52</v>
      </c>
      <c r="F7" s="9">
        <v>1.7396</v>
      </c>
      <c r="G7" s="8" t="s">
        <v>6</v>
      </c>
      <c r="H7" s="8">
        <v>35.872</v>
      </c>
      <c r="I7" s="7"/>
      <c r="K7">
        <v>30</v>
      </c>
      <c r="L7">
        <v>7.702</v>
      </c>
      <c r="M7">
        <v>241.72</v>
      </c>
      <c r="N7">
        <v>1.1435</v>
      </c>
      <c r="O7">
        <v>0</v>
      </c>
      <c r="P7">
        <v>1187.5</v>
      </c>
    </row>
    <row r="8" spans="1:16" ht="15.75" x14ac:dyDescent="0.25">
      <c r="B8" s="4"/>
      <c r="C8" s="11"/>
      <c r="D8" s="12"/>
      <c r="E8" s="11"/>
      <c r="F8" s="12"/>
      <c r="G8" s="11"/>
      <c r="H8" s="11"/>
      <c r="I8" s="4"/>
    </row>
    <row r="9" spans="1:16" ht="15.75" x14ac:dyDescent="0.25">
      <c r="B9" s="4"/>
      <c r="C9" s="4" t="s">
        <v>41</v>
      </c>
      <c r="D9" s="4" t="s">
        <v>42</v>
      </c>
      <c r="E9" s="4"/>
      <c r="F9" s="4"/>
      <c r="G9" s="4"/>
      <c r="H9" s="4"/>
      <c r="I9" s="4"/>
      <c r="K9">
        <v>-18</v>
      </c>
      <c r="L9">
        <v>1.446</v>
      </c>
      <c r="M9">
        <v>241.72</v>
      </c>
      <c r="N9">
        <v>1.1671</v>
      </c>
      <c r="O9">
        <v>0.30956</v>
      </c>
      <c r="P9">
        <v>23.481000000000002</v>
      </c>
    </row>
    <row r="10" spans="1:16" ht="15.75" x14ac:dyDescent="0.25">
      <c r="B10" s="2" t="s">
        <v>14</v>
      </c>
      <c r="C10" s="10">
        <v>20</v>
      </c>
      <c r="D10">
        <f>C10+273</f>
        <v>293</v>
      </c>
    </row>
    <row r="11" spans="1:16" ht="15.75" x14ac:dyDescent="0.25">
      <c r="A11" t="s">
        <v>43</v>
      </c>
      <c r="B11" t="s">
        <v>16</v>
      </c>
      <c r="C11" s="1">
        <f>D11</f>
        <v>10</v>
      </c>
      <c r="D11" s="10">
        <v>10</v>
      </c>
    </row>
    <row r="12" spans="1:16" ht="15.75" x14ac:dyDescent="0.25">
      <c r="B12" t="s">
        <v>44</v>
      </c>
      <c r="C12" s="1">
        <f>C11+C10</f>
        <v>30</v>
      </c>
      <c r="D12" s="1">
        <f>D11+D10</f>
        <v>303</v>
      </c>
    </row>
    <row r="13" spans="1:16" ht="15.75" x14ac:dyDescent="0.25">
      <c r="A13" t="s">
        <v>45</v>
      </c>
      <c r="B13" t="s">
        <v>17</v>
      </c>
      <c r="C13" s="10">
        <f>-10</f>
        <v>-10</v>
      </c>
      <c r="D13">
        <f>C13+273</f>
        <v>263</v>
      </c>
    </row>
    <row r="14" spans="1:16" ht="15.75" x14ac:dyDescent="0.25">
      <c r="B14" t="s">
        <v>16</v>
      </c>
      <c r="C14" s="1">
        <f>D14</f>
        <v>8</v>
      </c>
      <c r="D14" s="2">
        <v>8</v>
      </c>
    </row>
    <row r="15" spans="1:16" x14ac:dyDescent="0.25">
      <c r="C15">
        <f>C13-C14</f>
        <v>-18</v>
      </c>
      <c r="D15">
        <f>D13-D14</f>
        <v>255</v>
      </c>
    </row>
    <row r="16" spans="1:16" x14ac:dyDescent="0.25">
      <c r="B16" t="s">
        <v>7</v>
      </c>
      <c r="C16">
        <f>(E3-E6)/(E4-E3)</f>
        <v>2.73385738349242</v>
      </c>
    </row>
    <row r="17" spans="2:5" x14ac:dyDescent="0.25">
      <c r="D17" t="s">
        <v>46</v>
      </c>
      <c r="E17" t="s">
        <v>47</v>
      </c>
    </row>
    <row r="18" spans="2:5" x14ac:dyDescent="0.25">
      <c r="B18" t="s">
        <v>8</v>
      </c>
      <c r="D18">
        <f>(C3+273)/(-C3+C5)</f>
        <v>5.3125</v>
      </c>
      <c r="E18" s="2">
        <f>D13/(D10-D13)</f>
        <v>8.7666666666666675</v>
      </c>
    </row>
    <row r="20" spans="2:5" x14ac:dyDescent="0.25">
      <c r="B20" t="s">
        <v>59</v>
      </c>
      <c r="C20" s="2">
        <f>C16/E18</f>
        <v>0.31184684982803268</v>
      </c>
    </row>
    <row r="22" spans="2:5" x14ac:dyDescent="0.25">
      <c r="B22" t="s">
        <v>10</v>
      </c>
      <c r="C22">
        <v>0.8</v>
      </c>
      <c r="D22" t="s">
        <v>18</v>
      </c>
    </row>
    <row r="23" spans="2:5" x14ac:dyDescent="0.25">
      <c r="B23" t="s">
        <v>9</v>
      </c>
      <c r="C23">
        <f>C22/(E3-E6)</f>
        <v>5.4768261792291365E-3</v>
      </c>
      <c r="D23" t="s">
        <v>19</v>
      </c>
    </row>
    <row r="24" spans="2:5" x14ac:dyDescent="0.25">
      <c r="B24" t="s">
        <v>11</v>
      </c>
      <c r="C24">
        <f>-C23*(E4-E3)</f>
        <v>-0.29262682275621282</v>
      </c>
    </row>
    <row r="25" spans="2:5" x14ac:dyDescent="0.25">
      <c r="B25" t="s">
        <v>12</v>
      </c>
      <c r="C25">
        <f>-C23*(E4-E5)</f>
        <v>-1.0926268227562128</v>
      </c>
      <c r="D25" t="s">
        <v>18</v>
      </c>
    </row>
    <row r="29" spans="2:5" x14ac:dyDescent="0.25">
      <c r="B29" t="s">
        <v>20</v>
      </c>
    </row>
    <row r="30" spans="2:5" x14ac:dyDescent="0.25">
      <c r="B30" t="s">
        <v>13</v>
      </c>
      <c r="C30">
        <f>((1-D10/D12)*(-C25)-(1-D10/D15)*C22)/-C24</f>
        <v>0.53062797180401677</v>
      </c>
    </row>
    <row r="32" spans="2:5" x14ac:dyDescent="0.25">
      <c r="D32" t="s">
        <v>21</v>
      </c>
      <c r="E32" t="s">
        <v>26</v>
      </c>
    </row>
    <row r="33" spans="2:5" x14ac:dyDescent="0.25">
      <c r="B33" t="s">
        <v>22</v>
      </c>
      <c r="D33">
        <f>C23*(F4-F3)</f>
        <v>3.2039433148490446E-4</v>
      </c>
      <c r="E33" s="3">
        <f>D33/$D$37%</f>
        <v>46.617954103365157</v>
      </c>
    </row>
    <row r="34" spans="2:5" x14ac:dyDescent="0.25">
      <c r="B34" t="s">
        <v>23</v>
      </c>
      <c r="D34">
        <f>-C23*(F4-F5)-C25/D10</f>
        <v>1.4397136722750373E-4</v>
      </c>
      <c r="E34" s="3">
        <f t="shared" ref="E34:E36" si="0">D34/$D$37%</f>
        <v>20.948094051803544</v>
      </c>
    </row>
    <row r="35" spans="2:5" x14ac:dyDescent="0.25">
      <c r="B35" t="s">
        <v>24</v>
      </c>
      <c r="D35">
        <f>C23*(F6-F5)</f>
        <v>1.2925309782980797E-4</v>
      </c>
      <c r="E35" s="3">
        <f t="shared" si="0"/>
        <v>18.806559262212321</v>
      </c>
    </row>
    <row r="36" spans="2:5" x14ac:dyDescent="0.25">
      <c r="B36" t="s">
        <v>25</v>
      </c>
      <c r="D36">
        <f>C23*(F3-F6)-C22/D13</f>
        <v>9.3657892551646336E-5</v>
      </c>
      <c r="E36" s="3">
        <f t="shared" si="0"/>
        <v>13.627392582618981</v>
      </c>
    </row>
    <row r="37" spans="2:5" x14ac:dyDescent="0.25">
      <c r="B37" t="s">
        <v>27</v>
      </c>
      <c r="D37">
        <f>SUM(D33:D36)</f>
        <v>6.8727668909386249E-4</v>
      </c>
      <c r="E37">
        <f>SUM(E33:E36)</f>
        <v>100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E6EF-0E5F-443D-91C4-88F9B35DC9F1}">
  <dimension ref="A1:H17"/>
  <sheetViews>
    <sheetView workbookViewId="0">
      <selection activeCell="L13" sqref="L13"/>
    </sheetView>
  </sheetViews>
  <sheetFormatPr defaultRowHeight="15" x14ac:dyDescent="0.25"/>
  <sheetData>
    <row r="1" spans="1:8" x14ac:dyDescent="0.25">
      <c r="A1" t="s">
        <v>15</v>
      </c>
      <c r="B1">
        <f>30+273</f>
        <v>303</v>
      </c>
    </row>
    <row r="2" spans="1:8" x14ac:dyDescent="0.25">
      <c r="A2" t="s">
        <v>48</v>
      </c>
      <c r="B2">
        <f>-18+273</f>
        <v>255</v>
      </c>
    </row>
    <row r="4" spans="1:8" x14ac:dyDescent="0.25">
      <c r="A4" t="s">
        <v>49</v>
      </c>
      <c r="B4">
        <f>0.7*(B2/B1)^0.427</f>
        <v>0.65030140855031482</v>
      </c>
    </row>
    <row r="5" spans="1:8" ht="15.75" thickBot="1" x14ac:dyDescent="0.3"/>
    <row r="6" spans="1:8" ht="60.75" thickBot="1" x14ac:dyDescent="0.3">
      <c r="A6" s="13" t="s">
        <v>50</v>
      </c>
      <c r="B6" s="14" t="s">
        <v>51</v>
      </c>
      <c r="C6" s="14" t="s">
        <v>52</v>
      </c>
      <c r="D6" s="14" t="s">
        <v>53</v>
      </c>
      <c r="E6" s="14" t="s">
        <v>54</v>
      </c>
      <c r="F6" s="14" t="s">
        <v>55</v>
      </c>
      <c r="G6" s="14" t="s">
        <v>56</v>
      </c>
      <c r="H6" s="14" t="s">
        <v>57</v>
      </c>
    </row>
    <row r="7" spans="1:8" ht="15.75" thickBot="1" x14ac:dyDescent="0.3">
      <c r="A7" s="15" t="s">
        <v>58</v>
      </c>
      <c r="B7" s="16">
        <v>20</v>
      </c>
      <c r="C7" s="16">
        <v>-10</v>
      </c>
      <c r="D7" s="16">
        <v>800</v>
      </c>
      <c r="E7" s="16">
        <v>10</v>
      </c>
      <c r="F7" s="16">
        <v>8</v>
      </c>
      <c r="G7" s="17">
        <f>D7/F7</f>
        <v>100</v>
      </c>
      <c r="H7" s="17">
        <f>G7*1.2</f>
        <v>120</v>
      </c>
    </row>
    <row r="8" spans="1:8" ht="15.75" thickBot="1" x14ac:dyDescent="0.3">
      <c r="A8" s="15">
        <v>1</v>
      </c>
      <c r="B8" s="16">
        <v>25</v>
      </c>
      <c r="C8" s="16">
        <v>-10</v>
      </c>
      <c r="D8" s="16">
        <v>1000</v>
      </c>
      <c r="E8" s="16">
        <v>15</v>
      </c>
      <c r="F8" s="16">
        <v>10</v>
      </c>
      <c r="G8" s="17">
        <f t="shared" ref="G8:G17" si="0">D8/F8</f>
        <v>100</v>
      </c>
      <c r="H8" s="17">
        <f t="shared" ref="H8:H17" si="1">G8*1.2</f>
        <v>120</v>
      </c>
    </row>
    <row r="9" spans="1:8" ht="15.75" thickBot="1" x14ac:dyDescent="0.3">
      <c r="A9" s="15">
        <v>2</v>
      </c>
      <c r="B9" s="16">
        <v>20</v>
      </c>
      <c r="C9" s="16">
        <v>-15</v>
      </c>
      <c r="D9" s="16">
        <v>500</v>
      </c>
      <c r="E9" s="16">
        <v>15</v>
      </c>
      <c r="F9" s="16">
        <v>10</v>
      </c>
      <c r="G9" s="17">
        <f t="shared" si="0"/>
        <v>50</v>
      </c>
      <c r="H9" s="17">
        <f t="shared" si="1"/>
        <v>60</v>
      </c>
    </row>
    <row r="10" spans="1:8" ht="15.75" thickBot="1" x14ac:dyDescent="0.3">
      <c r="A10" s="15">
        <v>3</v>
      </c>
      <c r="B10" s="16">
        <v>32</v>
      </c>
      <c r="C10" s="16">
        <v>5</v>
      </c>
      <c r="D10" s="16">
        <v>200</v>
      </c>
      <c r="E10" s="16">
        <v>15</v>
      </c>
      <c r="F10" s="16">
        <v>10</v>
      </c>
      <c r="G10" s="17">
        <f t="shared" si="0"/>
        <v>20</v>
      </c>
      <c r="H10" s="17">
        <f t="shared" si="1"/>
        <v>24</v>
      </c>
    </row>
    <row r="11" spans="1:8" ht="15.75" thickBot="1" x14ac:dyDescent="0.3">
      <c r="A11" s="15">
        <v>4</v>
      </c>
      <c r="B11" s="16">
        <v>32</v>
      </c>
      <c r="C11" s="16">
        <v>-15</v>
      </c>
      <c r="D11" s="16">
        <v>800</v>
      </c>
      <c r="E11" s="16">
        <v>15</v>
      </c>
      <c r="F11" s="16">
        <v>15</v>
      </c>
      <c r="G11" s="17">
        <f t="shared" si="0"/>
        <v>53.333333333333336</v>
      </c>
      <c r="H11" s="17">
        <f t="shared" si="1"/>
        <v>64</v>
      </c>
    </row>
    <row r="12" spans="1:8" ht="15.75" thickBot="1" x14ac:dyDescent="0.3">
      <c r="A12" s="15">
        <v>5</v>
      </c>
      <c r="B12" s="16">
        <v>25</v>
      </c>
      <c r="C12" s="16">
        <v>-10</v>
      </c>
      <c r="D12" s="16">
        <v>1500</v>
      </c>
      <c r="E12" s="16">
        <v>20</v>
      </c>
      <c r="F12" s="16">
        <v>15</v>
      </c>
      <c r="G12" s="17">
        <f t="shared" si="0"/>
        <v>100</v>
      </c>
      <c r="H12" s="17">
        <f t="shared" si="1"/>
        <v>120</v>
      </c>
    </row>
    <row r="13" spans="1:8" ht="15.75" thickBot="1" x14ac:dyDescent="0.3">
      <c r="A13" s="15">
        <v>6</v>
      </c>
      <c r="B13" s="16">
        <v>32</v>
      </c>
      <c r="C13" s="16">
        <v>5</v>
      </c>
      <c r="D13" s="16">
        <v>600</v>
      </c>
      <c r="E13" s="16">
        <v>12</v>
      </c>
      <c r="F13" s="16">
        <v>10</v>
      </c>
      <c r="G13" s="17">
        <f t="shared" si="0"/>
        <v>60</v>
      </c>
      <c r="H13" s="17">
        <f t="shared" si="1"/>
        <v>72</v>
      </c>
    </row>
    <row r="14" spans="1:8" ht="15.75" thickBot="1" x14ac:dyDescent="0.3">
      <c r="A14" s="15">
        <v>7</v>
      </c>
      <c r="B14" s="16">
        <v>20</v>
      </c>
      <c r="C14" s="16">
        <v>-10</v>
      </c>
      <c r="D14" s="16">
        <v>1500</v>
      </c>
      <c r="E14" s="16">
        <v>15</v>
      </c>
      <c r="F14" s="16">
        <v>15</v>
      </c>
      <c r="G14" s="17">
        <f t="shared" si="0"/>
        <v>100</v>
      </c>
      <c r="H14" s="17">
        <f t="shared" si="1"/>
        <v>120</v>
      </c>
    </row>
    <row r="15" spans="1:8" ht="15.75" thickBot="1" x14ac:dyDescent="0.3">
      <c r="A15" s="15">
        <v>8</v>
      </c>
      <c r="B15" s="16">
        <v>20</v>
      </c>
      <c r="C15" s="16">
        <v>-10</v>
      </c>
      <c r="D15" s="16">
        <v>1500</v>
      </c>
      <c r="E15" s="16">
        <v>15</v>
      </c>
      <c r="F15" s="16">
        <v>15</v>
      </c>
      <c r="G15" s="17">
        <f t="shared" si="0"/>
        <v>100</v>
      </c>
      <c r="H15" s="17">
        <f t="shared" si="1"/>
        <v>120</v>
      </c>
    </row>
    <row r="16" spans="1:8" ht="15.75" thickBot="1" x14ac:dyDescent="0.3">
      <c r="A16" s="15">
        <v>9</v>
      </c>
      <c r="B16" s="16">
        <v>10</v>
      </c>
      <c r="C16" s="16">
        <v>-20</v>
      </c>
      <c r="D16" s="16">
        <v>200</v>
      </c>
      <c r="E16" s="16">
        <v>8</v>
      </c>
      <c r="F16" s="16">
        <v>15</v>
      </c>
      <c r="G16" s="17">
        <f t="shared" si="0"/>
        <v>13.333333333333334</v>
      </c>
      <c r="H16" s="17">
        <f t="shared" si="1"/>
        <v>16</v>
      </c>
    </row>
    <row r="17" spans="1:8" ht="15.75" thickBot="1" x14ac:dyDescent="0.3">
      <c r="A17" s="15">
        <v>10</v>
      </c>
      <c r="B17" s="16">
        <v>38</v>
      </c>
      <c r="C17" s="16">
        <v>-20</v>
      </c>
      <c r="D17" s="16">
        <v>500</v>
      </c>
      <c r="E17" s="16">
        <v>5</v>
      </c>
      <c r="F17" s="16">
        <v>5</v>
      </c>
      <c r="G17" s="17">
        <f t="shared" si="0"/>
        <v>100</v>
      </c>
      <c r="H17" s="17">
        <f t="shared" si="1"/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DATI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Antonio Tagliafico</cp:lastModifiedBy>
  <dcterms:created xsi:type="dcterms:W3CDTF">2020-12-01T16:15:15Z</dcterms:created>
  <dcterms:modified xsi:type="dcterms:W3CDTF">2025-11-09T14:16:45Z</dcterms:modified>
</cp:coreProperties>
</file>